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/Desktop/PROYECTOS/IESDE/MAESTRIA/SESION 1/23:02:22/ENTREGA/"/>
    </mc:Choice>
  </mc:AlternateContent>
  <xr:revisionPtr revIDLastSave="0" documentId="13_ncr:1_{E1FB7B8B-453A-254C-8332-7347ABE932C1}" xr6:coauthVersionLast="45" xr6:coauthVersionMax="45" xr10:uidLastSave="{00000000-0000-0000-0000-000000000000}"/>
  <bookViews>
    <workbookView xWindow="220" yWindow="40" windowWidth="26740" windowHeight="14840" xr2:uid="{AAE893DC-1748-2849-A6BD-5E4E92C4B418}"/>
  </bookViews>
  <sheets>
    <sheet name="SALA DE CAPACITACIÓN" sheetId="1" r:id="rId1"/>
    <sheet name="FABR DE RAQUET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2" l="1"/>
  <c r="K11" i="2"/>
  <c r="L11" i="2" s="1"/>
  <c r="D4" i="2"/>
  <c r="F4" i="2" s="1"/>
  <c r="G4" i="2" s="1"/>
  <c r="D3" i="2"/>
  <c r="F3" i="2" s="1"/>
  <c r="G3" i="2" s="1"/>
  <c r="D2" i="2"/>
  <c r="F2" i="2" s="1"/>
  <c r="G2" i="2" s="1"/>
  <c r="G5" i="2" l="1"/>
  <c r="H2" i="2" s="1"/>
  <c r="I4" i="2" l="1"/>
  <c r="I3" i="2"/>
  <c r="I2" i="2"/>
  <c r="I5" i="2" l="1"/>
  <c r="J3" i="2"/>
  <c r="K3" i="2"/>
  <c r="K2" i="2"/>
  <c r="J2" i="2"/>
  <c r="J4" i="2"/>
  <c r="K4" i="2"/>
  <c r="K5" i="2" l="1"/>
  <c r="J5" i="2"/>
  <c r="D28" i="1"/>
  <c r="B30" i="1"/>
  <c r="A27" i="1" s="1"/>
  <c r="A30" i="1"/>
  <c r="A28" i="1"/>
  <c r="D10" i="1"/>
  <c r="N12" i="1"/>
  <c r="H12" i="1"/>
  <c r="N11" i="1"/>
  <c r="H11" i="1"/>
  <c r="N9" i="1"/>
  <c r="H9" i="1"/>
  <c r="N8" i="1"/>
  <c r="H8" i="1"/>
  <c r="N7" i="1"/>
  <c r="H7" i="1"/>
  <c r="B6" i="1"/>
  <c r="C10" i="1" s="1"/>
  <c r="C23" i="1" s="1"/>
  <c r="L5" i="1"/>
  <c r="H5" i="1"/>
  <c r="B28" i="1" l="1"/>
  <c r="A29" i="1"/>
  <c r="A31" i="1" s="1"/>
  <c r="J5" i="1"/>
  <c r="J7" i="1"/>
  <c r="G10" i="1"/>
  <c r="C15" i="1"/>
  <c r="J9" i="1"/>
  <c r="J11" i="1"/>
  <c r="J12" i="1"/>
  <c r="C16" i="1"/>
  <c r="C12" i="1"/>
  <c r="C13" i="1"/>
  <c r="J8" i="1"/>
  <c r="D26" i="1" l="1"/>
  <c r="C26" i="1" s="1"/>
  <c r="N10" i="1"/>
  <c r="H10" i="1"/>
  <c r="J10" i="1"/>
</calcChain>
</file>

<file path=xl/sharedStrings.xml><?xml version="1.0" encoding="utf-8"?>
<sst xmlns="http://schemas.openxmlformats.org/spreadsheetml/2006/main" count="59" uniqueCount="49">
  <si>
    <t>CUOTA INSCRIPCIÓN</t>
  </si>
  <si>
    <t>P</t>
  </si>
  <si>
    <t>SISTEMA DE APR. CREATIVO</t>
  </si>
  <si>
    <t>SALA DE CONFERENCIAS</t>
  </si>
  <si>
    <t>IT =</t>
  </si>
  <si>
    <t>CT</t>
  </si>
  <si>
    <t>PUBLICIDAD</t>
  </si>
  <si>
    <t xml:space="preserve"> * X</t>
  </si>
  <si>
    <t xml:space="preserve"> +</t>
  </si>
  <si>
    <t>CF</t>
  </si>
  <si>
    <t>X</t>
  </si>
  <si>
    <t>IT</t>
  </si>
  <si>
    <t>CAFÉ</t>
  </si>
  <si>
    <t>CVU</t>
  </si>
  <si>
    <t>Capacidad de la Sala</t>
  </si>
  <si>
    <t>personas</t>
  </si>
  <si>
    <t>X eq. (uds.).   =</t>
  </si>
  <si>
    <t>CF / (P - CV) =</t>
  </si>
  <si>
    <t>X eq. ($).   =</t>
  </si>
  <si>
    <t>CF / [1 – (CV / P)]. =</t>
  </si>
  <si>
    <t>$</t>
  </si>
  <si>
    <t>X eq. (% Cap.).   =</t>
  </si>
  <si>
    <t xml:space="preserve">  {CF / [C*(P-CV)]}*100  =</t>
  </si>
  <si>
    <t>capacidad</t>
  </si>
  <si>
    <t># personas</t>
  </si>
  <si>
    <t>UTILIDAD</t>
  </si>
  <si>
    <t>Asistencia</t>
  </si>
  <si>
    <t>VENTAS</t>
  </si>
  <si>
    <t>CONTRIB TOTAL</t>
  </si>
  <si>
    <t>%RENTAB S/VTAS</t>
  </si>
  <si>
    <t>% C.M.</t>
  </si>
  <si>
    <t>COSTO FIJO</t>
  </si>
  <si>
    <t>PRECIO</t>
  </si>
  <si>
    <t>COSTO VARIABLE</t>
  </si>
  <si>
    <t>CONTR. MG</t>
  </si>
  <si>
    <t>% DE VENTAS</t>
  </si>
  <si>
    <t>% CONTR. MARGINAL</t>
  </si>
  <si>
    <t>% CONTR. PONDERADA</t>
  </si>
  <si>
    <t>P. DE EQUILIBRIO (Dólares)</t>
  </si>
  <si>
    <t>P. DE EQUILIBRIO (Uds)</t>
  </si>
  <si>
    <t>P. DE EQUILIBRIO (CAP.)</t>
  </si>
  <si>
    <t>R TENIS</t>
  </si>
  <si>
    <t>R FRONTON</t>
  </si>
  <si>
    <t>R SQUASH</t>
  </si>
  <si>
    <t>TOTAL</t>
  </si>
  <si>
    <t>DOLARES</t>
  </si>
  <si>
    <t>% Cap vendida</t>
  </si>
  <si>
    <t>Ventas</t>
  </si>
  <si>
    <t>CAPACIDAD PLANTA.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</si>
</sst>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&quot;$&quot;* #,##0_-;\-&quot;$&quot;* #,##0_-;_-&quot;$&quot;* &quot;-&quot;??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2"/>
      <color rgb="FFFFFF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FFFA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11" borderId="0" xfId="0" applyFont="1" applyFill="1" applyProtection="1">
      <protection locked="0"/>
    </xf>
    <xf numFmtId="44" fontId="3" fillId="11" borderId="0" xfId="2" applyFont="1" applyFill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44" fontId="0" fillId="0" borderId="0" xfId="2" applyFont="1" applyProtection="1"/>
    <xf numFmtId="0" fontId="4" fillId="0" borderId="0" xfId="0" applyFont="1" applyAlignment="1" applyProtection="1">
      <alignment horizontal="center"/>
    </xf>
    <xf numFmtId="44" fontId="5" fillId="0" borderId="0" xfId="0" applyNumberFormat="1" applyFont="1" applyFill="1" applyProtection="1"/>
    <xf numFmtId="44" fontId="6" fillId="11" borderId="0" xfId="2" applyFont="1" applyFill="1" applyProtection="1">
      <protection locked="0"/>
    </xf>
    <xf numFmtId="44" fontId="0" fillId="0" borderId="0" xfId="0" applyNumberFormat="1" applyProtection="1"/>
    <xf numFmtId="44" fontId="2" fillId="4" borderId="2" xfId="0" applyNumberFormat="1" applyFont="1" applyFill="1" applyBorder="1" applyProtection="1"/>
    <xf numFmtId="0" fontId="2" fillId="4" borderId="3" xfId="0" applyFont="1" applyFill="1" applyBorder="1" applyProtection="1"/>
    <xf numFmtId="0" fontId="2" fillId="4" borderId="4" xfId="0" applyFont="1" applyFill="1" applyBorder="1" applyProtection="1"/>
    <xf numFmtId="44" fontId="2" fillId="4" borderId="4" xfId="0" applyNumberFormat="1" applyFont="1" applyFill="1" applyBorder="1" applyProtection="1"/>
    <xf numFmtId="44" fontId="3" fillId="4" borderId="0" xfId="0" applyNumberFormat="1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horizontal="right"/>
    </xf>
    <xf numFmtId="0" fontId="8" fillId="0" borderId="0" xfId="0" applyFont="1" applyAlignment="1" applyProtection="1">
      <alignment horizontal="center"/>
    </xf>
    <xf numFmtId="44" fontId="3" fillId="11" borderId="0" xfId="2" applyFont="1" applyFill="1" applyAlignment="1" applyProtection="1">
      <alignment vertical="center"/>
      <protection locked="0"/>
    </xf>
    <xf numFmtId="9" fontId="0" fillId="0" borderId="0" xfId="3" applyFont="1" applyProtection="1"/>
    <xf numFmtId="43" fontId="3" fillId="11" borderId="0" xfId="1" applyFont="1" applyFill="1" applyProtection="1">
      <protection locked="0"/>
    </xf>
    <xf numFmtId="0" fontId="9" fillId="5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43" fontId="5" fillId="5" borderId="0" xfId="1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1" fontId="8" fillId="0" borderId="0" xfId="0" applyNumberFormat="1" applyFont="1" applyAlignment="1" applyProtection="1">
      <alignment horizontal="center"/>
    </xf>
    <xf numFmtId="0" fontId="9" fillId="6" borderId="0" xfId="0" applyFont="1" applyFill="1" applyAlignment="1" applyProtection="1">
      <alignment horizontal="center" vertical="center"/>
    </xf>
    <xf numFmtId="164" fontId="5" fillId="6" borderId="0" xfId="1" applyNumberFormat="1" applyFont="1" applyFill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9" fillId="7" borderId="0" xfId="0" applyFont="1" applyFill="1" applyAlignment="1" applyProtection="1">
      <alignment horizontal="center" vertical="center"/>
    </xf>
    <xf numFmtId="10" fontId="5" fillId="7" borderId="0" xfId="3" applyNumberFormat="1" applyFont="1" applyFill="1" applyAlignment="1" applyProtection="1">
      <alignment vertical="center"/>
    </xf>
    <xf numFmtId="0" fontId="4" fillId="11" borderId="0" xfId="0" applyFont="1" applyFill="1" applyAlignment="1" applyProtection="1">
      <alignment horizontal="center"/>
      <protection locked="0"/>
    </xf>
    <xf numFmtId="44" fontId="5" fillId="6" borderId="0" xfId="0" applyNumberFormat="1" applyFont="1" applyFill="1" applyProtection="1"/>
    <xf numFmtId="0" fontId="11" fillId="0" borderId="5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2" fillId="0" borderId="0" xfId="0" applyFont="1" applyFill="1" applyBorder="1" applyAlignment="1" applyProtection="1">
      <alignment horizontal="center" vertical="center" wrapText="1"/>
    </xf>
    <xf numFmtId="44" fontId="13" fillId="2" borderId="0" xfId="0" applyNumberFormat="1" applyFont="1" applyFill="1" applyBorder="1" applyAlignment="1" applyProtection="1">
      <alignment vertical="center"/>
    </xf>
    <xf numFmtId="44" fontId="14" fillId="10" borderId="6" xfId="0" applyNumberFormat="1" applyFont="1" applyFill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10" fontId="4" fillId="11" borderId="8" xfId="0" applyNumberFormat="1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</xf>
    <xf numFmtId="44" fontId="2" fillId="10" borderId="10" xfId="0" applyNumberFormat="1" applyFont="1" applyFill="1" applyBorder="1" applyAlignment="1" applyProtection="1">
      <alignment vertical="center"/>
    </xf>
    <xf numFmtId="10" fontId="2" fillId="2" borderId="0" xfId="3" applyNumberFormat="1" applyFont="1" applyFill="1" applyBorder="1" applyAlignment="1" applyProtection="1">
      <alignment horizontal="center" vertical="center"/>
    </xf>
    <xf numFmtId="1" fontId="15" fillId="6" borderId="6" xfId="0" applyNumberFormat="1" applyFont="1" applyFill="1" applyBorder="1" applyAlignment="1" applyProtection="1">
      <alignment horizontal="center" vertical="center"/>
    </xf>
    <xf numFmtId="0" fontId="0" fillId="8" borderId="9" xfId="0" applyFill="1" applyBorder="1" applyAlignment="1" applyProtection="1">
      <alignment horizontal="center" vertical="center"/>
    </xf>
    <xf numFmtId="44" fontId="2" fillId="10" borderId="10" xfId="2" applyNumberFormat="1" applyFont="1" applyFill="1" applyBorder="1" applyProtection="1"/>
    <xf numFmtId="10" fontId="15" fillId="2" borderId="6" xfId="3" applyNumberFormat="1" applyFont="1" applyFill="1" applyBorder="1" applyAlignment="1" applyProtection="1">
      <alignment horizontal="center" vertical="center"/>
    </xf>
    <xf numFmtId="0" fontId="0" fillId="9" borderId="11" xfId="0" applyFill="1" applyBorder="1" applyAlignment="1" applyProtection="1">
      <alignment horizontal="center" vertical="center"/>
    </xf>
    <xf numFmtId="165" fontId="0" fillId="0" borderId="0" xfId="0" applyNumberFormat="1"/>
    <xf numFmtId="44" fontId="0" fillId="0" borderId="0" xfId="0" applyNumberFormat="1"/>
    <xf numFmtId="10" fontId="0" fillId="0" borderId="0" xfId="3" applyNumberFormat="1" applyFont="1"/>
    <xf numFmtId="10" fontId="0" fillId="0" borderId="0" xfId="0" applyNumberFormat="1"/>
    <xf numFmtId="9" fontId="0" fillId="0" borderId="0" xfId="0" applyNumberFormat="1"/>
    <xf numFmtId="166" fontId="16" fillId="0" borderId="0" xfId="0" applyNumberFormat="1" applyFont="1" applyFill="1"/>
    <xf numFmtId="0" fontId="16" fillId="0" borderId="0" xfId="0" applyFont="1" applyFill="1"/>
    <xf numFmtId="44" fontId="16" fillId="0" borderId="0" xfId="0" applyNumberFormat="1" applyFont="1" applyFill="1"/>
    <xf numFmtId="0" fontId="16" fillId="0" borderId="0" xfId="0" applyFont="1" applyFill="1" applyAlignment="1">
      <alignment horizontal="right"/>
    </xf>
    <xf numFmtId="0" fontId="17" fillId="0" borderId="0" xfId="0" applyFont="1" applyFill="1"/>
    <xf numFmtId="43" fontId="16" fillId="0" borderId="0" xfId="1" applyFont="1" applyFill="1"/>
    <xf numFmtId="44" fontId="16" fillId="0" borderId="0" xfId="2" applyFont="1" applyFill="1"/>
    <xf numFmtId="0" fontId="0" fillId="0" borderId="0" xfId="0" applyBorder="1" applyAlignment="1" applyProtection="1">
      <alignment horizontal="left" vertical="center"/>
    </xf>
    <xf numFmtId="44" fontId="0" fillId="0" borderId="0" xfId="0" applyNumberForma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0" fontId="0" fillId="13" borderId="0" xfId="3" applyNumberFormat="1" applyFont="1" applyFill="1"/>
    <xf numFmtId="0" fontId="0" fillId="13" borderId="0" xfId="0" applyFill="1"/>
    <xf numFmtId="44" fontId="0" fillId="4" borderId="12" xfId="2" applyFont="1" applyFill="1" applyBorder="1" applyProtection="1">
      <protection locked="0"/>
    </xf>
    <xf numFmtId="44" fontId="0" fillId="0" borderId="12" xfId="2" applyFont="1" applyBorder="1"/>
    <xf numFmtId="9" fontId="0" fillId="4" borderId="12" xfId="3" applyFont="1" applyFill="1" applyBorder="1" applyProtection="1">
      <protection locked="0"/>
    </xf>
    <xf numFmtId="9" fontId="0" fillId="0" borderId="12" xfId="3" applyFont="1" applyBorder="1"/>
    <xf numFmtId="165" fontId="0" fillId="0" borderId="12" xfId="0" applyNumberFormat="1" applyBorder="1"/>
    <xf numFmtId="44" fontId="9" fillId="7" borderId="12" xfId="0" applyNumberFormat="1" applyFont="1" applyFill="1" applyBorder="1" applyAlignment="1">
      <alignment horizontal="center" vertical="center"/>
    </xf>
    <xf numFmtId="44" fontId="0" fillId="0" borderId="12" xfId="0" applyNumberFormat="1" applyBorder="1"/>
    <xf numFmtId="1" fontId="0" fillId="0" borderId="12" xfId="0" applyNumberFormat="1" applyBorder="1"/>
    <xf numFmtId="0" fontId="9" fillId="7" borderId="12" xfId="0" applyFont="1" applyFill="1" applyBorder="1" applyAlignment="1">
      <alignment horizontal="center" vertical="center"/>
    </xf>
    <xf numFmtId="0" fontId="0" fillId="0" borderId="16" xfId="0" applyBorder="1"/>
    <xf numFmtId="10" fontId="0" fillId="0" borderId="17" xfId="3" applyNumberFormat="1" applyFont="1" applyBorder="1"/>
    <xf numFmtId="0" fontId="2" fillId="12" borderId="18" xfId="0" applyFont="1" applyFill="1" applyBorder="1" applyAlignment="1">
      <alignment horizontal="center"/>
    </xf>
    <xf numFmtId="0" fontId="0" fillId="0" borderId="19" xfId="0" applyBorder="1"/>
    <xf numFmtId="44" fontId="2" fillId="7" borderId="19" xfId="0" applyNumberFormat="1" applyFont="1" applyFill="1" applyBorder="1"/>
    <xf numFmtId="166" fontId="0" fillId="4" borderId="14" xfId="2" applyNumberFormat="1" applyFon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44" fontId="0" fillId="4" borderId="19" xfId="2" applyFont="1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44" fontId="0" fillId="13" borderId="12" xfId="0" applyNumberFormat="1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9" fontId="0" fillId="4" borderId="16" xfId="3" applyFont="1" applyFill="1" applyBorder="1" applyAlignment="1" applyProtection="1">
      <alignment horizontal="center" vertical="center"/>
      <protection locked="0"/>
    </xf>
    <xf numFmtId="44" fontId="0" fillId="13" borderId="17" xfId="0" applyNumberFormat="1" applyFill="1" applyBorder="1" applyAlignment="1">
      <alignment horizontal="center" vertical="center"/>
    </xf>
    <xf numFmtId="0" fontId="0" fillId="13" borderId="17" xfId="0" applyFill="1" applyBorder="1" applyAlignment="1">
      <alignment horizontal="center" vertical="center"/>
    </xf>
    <xf numFmtId="9" fontId="0" fillId="4" borderId="18" xfId="3" applyFont="1" applyFill="1" applyBorder="1" applyAlignment="1" applyProtection="1">
      <alignment horizontal="center" vertical="center"/>
      <protection locked="0"/>
    </xf>
    <xf numFmtId="0" fontId="0" fillId="13" borderId="19" xfId="0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44" fontId="0" fillId="4" borderId="16" xfId="0" applyNumberForma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14" borderId="13" xfId="0" applyFill="1" applyBorder="1"/>
    <xf numFmtId="0" fontId="3" fillId="15" borderId="14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3" xfId="0" applyFont="1" applyFill="1" applyBorder="1" applyAlignment="1">
      <alignment horizontal="center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center"/>
    </xf>
    <xf numFmtId="0" fontId="3" fillId="15" borderId="14" xfId="0" applyFont="1" applyFill="1" applyBorder="1" applyAlignment="1">
      <alignment horizontal="center"/>
    </xf>
    <xf numFmtId="0" fontId="3" fillId="15" borderId="18" xfId="0" applyFont="1" applyFill="1" applyBorder="1" applyAlignment="1">
      <alignment horizontal="center"/>
    </xf>
    <xf numFmtId="0" fontId="3" fillId="15" borderId="19" xfId="0" applyFont="1" applyFill="1" applyBorder="1" applyAlignment="1">
      <alignment horizontal="center"/>
    </xf>
    <xf numFmtId="165" fontId="2" fillId="12" borderId="19" xfId="0" applyNumberFormat="1" applyFont="1" applyFill="1" applyBorder="1" applyAlignment="1">
      <alignment horizontal="center"/>
    </xf>
    <xf numFmtId="0" fontId="0" fillId="14" borderId="19" xfId="0" applyFill="1" applyBorder="1"/>
    <xf numFmtId="1" fontId="2" fillId="7" borderId="19" xfId="0" applyNumberFormat="1" applyFont="1" applyFill="1" applyBorder="1" applyAlignment="1">
      <alignment horizontal="center"/>
    </xf>
    <xf numFmtId="10" fontId="2" fillId="7" borderId="20" xfId="3" applyNumberFormat="1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11"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C00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EFFF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b="1"/>
              <a:t>PUNTO DE EQUILIBRIO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'SALA DE CAPACITACIÓN'!$H$6</c:f>
              <c:strCache>
                <c:ptCount val="1"/>
                <c:pt idx="0">
                  <c:v>IT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25-8B41-9C18-BE94D1178F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25-8B41-9C18-BE94D1178F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25-8B41-9C18-BE94D1178FFD}"/>
                </c:ext>
              </c:extLst>
            </c:dLbl>
            <c:dLbl>
              <c:idx val="3"/>
              <c:layout>
                <c:manualLayout>
                  <c:x val="-0.13016129311158589"/>
                  <c:y val="-0.1412464033440418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8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F465CBB-487E-3146-82CA-00CF54F755EB}" type="XVALUE">
                      <a:rPr lang="en-US" sz="1800" b="1">
                        <a:solidFill>
                          <a:srgbClr val="002060"/>
                        </a:solidFill>
                      </a:rPr>
                      <a:pPr>
                        <a:defRPr sz="1800" b="1"/>
                      </a:pPr>
                      <a:t>[VALOR DE X]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3078901498068"/>
                      <c:h val="0.1156019037167953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125-8B41-9C18-BE94D1178FF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25-8B41-9C18-BE94D1178F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25-8B41-9C18-BE94D1178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'SALA DE CAPACITACIÓN'!$G$7:$G$12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 formatCode="0">
                  <c:v>0</c:v>
                </c:pt>
                <c:pt idx="4">
                  <c:v>40</c:v>
                </c:pt>
                <c:pt idx="5">
                  <c:v>200</c:v>
                </c:pt>
              </c:numCache>
            </c:numRef>
          </c:xVal>
          <c:yVal>
            <c:numRef>
              <c:f>'SALA DE CAPACITACIÓN'!$H$7:$H$12</c:f>
              <c:numCache>
                <c:formatCode>_("$"* #,##0.00_);_("$"* \(#,##0.00\);_("$"*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125-8B41-9C18-BE94D1178FFD}"/>
            </c:ext>
          </c:extLst>
        </c:ser>
        <c:ser>
          <c:idx val="1"/>
          <c:order val="1"/>
          <c:tx>
            <c:strRef>
              <c:f>'SALA DE CAPACITACIÓN'!$J$6</c:f>
              <c:strCache>
                <c:ptCount val="1"/>
                <c:pt idx="0">
                  <c:v>CT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25-8B41-9C18-BE94D1178F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25-8B41-9C18-BE94D1178F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25-8B41-9C18-BE94D1178FFD}"/>
                </c:ext>
              </c:extLst>
            </c:dLbl>
            <c:dLbl>
              <c:idx val="3"/>
              <c:layout>
                <c:manualLayout>
                  <c:x val="-9.7202776784836159E-2"/>
                  <c:y val="-0.205452582110256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25-8B41-9C18-BE94D1178FF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25-8B41-9C18-BE94D1178F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125-8B41-9C18-BE94D1178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'SALA DE CAPACITACIÓN'!$G$7:$G$12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 formatCode="0">
                  <c:v>0</c:v>
                </c:pt>
                <c:pt idx="4">
                  <c:v>40</c:v>
                </c:pt>
                <c:pt idx="5">
                  <c:v>200</c:v>
                </c:pt>
              </c:numCache>
            </c:numRef>
          </c:xVal>
          <c:yVal>
            <c:numRef>
              <c:f>'SALA DE CAPACITACIÓN'!$J$7:$J$12</c:f>
              <c:numCache>
                <c:formatCode>_("$"* #,##0.00_);_("$"* \(#,##0.00\);_("$"*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125-8B41-9C18-BE94D1178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9196560"/>
        <c:axId val="1599627984"/>
      </c:scatterChart>
      <c:scatterChart>
        <c:scatterStyle val="smoothMarker"/>
        <c:varyColors val="0"/>
        <c:ser>
          <c:idx val="2"/>
          <c:order val="2"/>
          <c:tx>
            <c:v>% Cap. Planta</c:v>
          </c:tx>
          <c:spPr>
            <a:ln w="19050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125-8B41-9C18-BE94D1178F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125-8B41-9C18-BE94D1178F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125-8B41-9C18-BE94D1178FFD}"/>
                </c:ext>
              </c:extLst>
            </c:dLbl>
            <c:dLbl>
              <c:idx val="3"/>
              <c:layout>
                <c:manualLayout>
                  <c:x val="-7.7402211143480573E-2"/>
                  <c:y val="-0.34812798635349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125-8B41-9C18-BE94D1178FF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125-8B41-9C18-BE94D1178F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125-8B41-9C18-BE94D1178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'SALA DE CAPACITACIÓN'!$G$7:$G$12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 formatCode="0">
                  <c:v>0</c:v>
                </c:pt>
                <c:pt idx="4">
                  <c:v>40</c:v>
                </c:pt>
                <c:pt idx="5">
                  <c:v>200</c:v>
                </c:pt>
              </c:numCache>
            </c:numRef>
          </c:xVal>
          <c:yVal>
            <c:numRef>
              <c:f>'SALA DE CAPACITACIÓN'!$N$7:$N$12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6125-8B41-9C18-BE94D1178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0721328"/>
        <c:axId val="1622370672"/>
      </c:scatterChart>
      <c:valAx>
        <c:axId val="1599196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99627984"/>
        <c:crosses val="autoZero"/>
        <c:crossBetween val="midCat"/>
      </c:valAx>
      <c:valAx>
        <c:axId val="15996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99196560"/>
        <c:crosses val="autoZero"/>
        <c:crossBetween val="midCat"/>
      </c:valAx>
      <c:valAx>
        <c:axId val="16223706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20721328"/>
        <c:crosses val="max"/>
        <c:crossBetween val="midCat"/>
      </c:valAx>
      <c:valAx>
        <c:axId val="1620721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22370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818460</xdr:colOff>
      <xdr:row>5</xdr:row>
      <xdr:rowOff>58843</xdr:rowOff>
    </xdr:from>
    <xdr:to>
      <xdr:col>16</xdr:col>
      <xdr:colOff>747196</xdr:colOff>
      <xdr:row>20</xdr:row>
      <xdr:rowOff>178714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1A25501-A2B0-BD42-A268-C5A4ADF61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D4370-5796-E346-9943-E01AE311F59A}">
  <dimension ref="A1:N32"/>
  <sheetViews>
    <sheetView tabSelected="1" zoomScale="96" zoomScaleNormal="96" workbookViewId="0">
      <selection activeCell="C31" sqref="C31"/>
    </sheetView>
  </sheetViews>
  <sheetFormatPr baseColWidth="10" defaultRowHeight="16" x14ac:dyDescent="0.2"/>
  <cols>
    <col min="1" max="1" width="24.6640625" style="4" bestFit="1" customWidth="1"/>
    <col min="2" max="2" width="24.33203125" style="4" customWidth="1"/>
    <col min="3" max="3" width="17.1640625" style="4" customWidth="1"/>
    <col min="4" max="4" width="16.83203125" style="4" customWidth="1"/>
    <col min="5" max="5" width="13.6640625" style="4" bestFit="1" customWidth="1"/>
    <col min="6" max="6" width="10.83203125" style="4"/>
    <col min="7" max="7" width="15.83203125" style="4" bestFit="1" customWidth="1"/>
    <col min="8" max="8" width="8.1640625" style="4" bestFit="1" customWidth="1"/>
    <col min="9" max="9" width="4.1640625" style="4" bestFit="1" customWidth="1"/>
    <col min="10" max="10" width="10.83203125" style="4"/>
    <col min="11" max="11" width="2.6640625" style="4" bestFit="1" customWidth="1"/>
    <col min="12" max="13" width="7.1640625" style="4" bestFit="1" customWidth="1"/>
    <col min="14" max="14" width="5.1640625" style="4" bestFit="1" customWidth="1"/>
    <col min="15" max="16384" width="10.83203125" style="4"/>
  </cols>
  <sheetData>
    <row r="1" spans="1:14" x14ac:dyDescent="0.2">
      <c r="A1" s="1" t="s">
        <v>0</v>
      </c>
      <c r="B1" s="2"/>
      <c r="C1" s="3" t="s">
        <v>1</v>
      </c>
      <c r="F1" s="5"/>
      <c r="G1" s="5"/>
    </row>
    <row r="2" spans="1:14" ht="24" x14ac:dyDescent="0.3">
      <c r="A2" s="3"/>
      <c r="B2" s="6"/>
      <c r="C2" s="3"/>
      <c r="E2" s="5"/>
      <c r="F2" s="7"/>
      <c r="G2" s="8"/>
    </row>
    <row r="3" spans="1:14" x14ac:dyDescent="0.2">
      <c r="A3" s="1" t="s">
        <v>2</v>
      </c>
      <c r="B3" s="9"/>
      <c r="C3" s="3"/>
      <c r="G3" s="10"/>
    </row>
    <row r="4" spans="1:14" ht="27" thickBot="1" x14ac:dyDescent="0.35">
      <c r="A4" s="1" t="s">
        <v>3</v>
      </c>
      <c r="B4" s="9"/>
      <c r="C4" s="3"/>
      <c r="H4" s="63" t="s">
        <v>4</v>
      </c>
      <c r="I4" s="63"/>
      <c r="J4" s="64" t="s">
        <v>5</v>
      </c>
      <c r="K4" s="64"/>
      <c r="L4" s="64"/>
      <c r="M4" s="64"/>
    </row>
    <row r="5" spans="1:14" ht="18" thickTop="1" thickBot="1" x14ac:dyDescent="0.25">
      <c r="A5" s="1" t="s">
        <v>6</v>
      </c>
      <c r="B5" s="9"/>
      <c r="C5" s="3"/>
      <c r="H5" s="11">
        <f>B1</f>
        <v>0</v>
      </c>
      <c r="I5" s="12" t="s">
        <v>7</v>
      </c>
      <c r="J5" s="11">
        <f>B6</f>
        <v>0</v>
      </c>
      <c r="K5" s="13" t="s">
        <v>8</v>
      </c>
      <c r="L5" s="14">
        <f>B7</f>
        <v>0</v>
      </c>
      <c r="M5" s="12" t="s">
        <v>7</v>
      </c>
    </row>
    <row r="6" spans="1:14" ht="27" thickTop="1" x14ac:dyDescent="0.3">
      <c r="A6" s="3"/>
      <c r="B6" s="15">
        <f>SUM(B3:B5)</f>
        <v>0</v>
      </c>
      <c r="C6" s="16" t="s">
        <v>9</v>
      </c>
      <c r="D6" s="17"/>
      <c r="G6" s="18" t="s">
        <v>10</v>
      </c>
      <c r="H6" s="65" t="s">
        <v>11</v>
      </c>
      <c r="I6" s="65"/>
      <c r="J6" s="65" t="s">
        <v>5</v>
      </c>
      <c r="K6" s="65"/>
      <c r="L6" s="65"/>
      <c r="M6" s="65"/>
    </row>
    <row r="7" spans="1:14" ht="26" x14ac:dyDescent="0.3">
      <c r="A7" s="1" t="s">
        <v>12</v>
      </c>
      <c r="B7" s="19"/>
      <c r="C7" s="16" t="s">
        <v>13</v>
      </c>
      <c r="D7" s="17"/>
      <c r="G7" s="18">
        <v>0</v>
      </c>
      <c r="H7" s="62">
        <f>$B$1*G7</f>
        <v>0</v>
      </c>
      <c r="I7" s="62"/>
      <c r="J7" s="62">
        <f>$B$6+($B$7*G7)</f>
        <v>0</v>
      </c>
      <c r="K7" s="62"/>
      <c r="L7" s="62"/>
      <c r="M7" s="62"/>
      <c r="N7" s="20" t="e">
        <f>G7/$B$8</f>
        <v>#DIV/0!</v>
      </c>
    </row>
    <row r="8" spans="1:14" ht="26" x14ac:dyDescent="0.3">
      <c r="A8" s="1" t="s">
        <v>14</v>
      </c>
      <c r="B8" s="21"/>
      <c r="C8" s="1" t="s">
        <v>15</v>
      </c>
      <c r="G8" s="18">
        <v>10</v>
      </c>
      <c r="H8" s="62">
        <f t="shared" ref="H8:H12" si="0">$B$1*G8</f>
        <v>0</v>
      </c>
      <c r="I8" s="62"/>
      <c r="J8" s="62">
        <f t="shared" ref="J8:J12" si="1">$B$6+($B$7*G8)</f>
        <v>0</v>
      </c>
      <c r="K8" s="62"/>
      <c r="L8" s="62"/>
      <c r="M8" s="62"/>
      <c r="N8" s="20" t="e">
        <f t="shared" ref="N8:N12" si="2">G8/$B$8</f>
        <v>#DIV/0!</v>
      </c>
    </row>
    <row r="9" spans="1:14" ht="26" x14ac:dyDescent="0.3">
      <c r="G9" s="18">
        <v>20</v>
      </c>
      <c r="H9" s="62">
        <f t="shared" si="0"/>
        <v>0</v>
      </c>
      <c r="I9" s="62"/>
      <c r="J9" s="62">
        <f t="shared" si="1"/>
        <v>0</v>
      </c>
      <c r="K9" s="62"/>
      <c r="L9" s="62"/>
      <c r="M9" s="62"/>
      <c r="N9" s="20" t="e">
        <f t="shared" si="2"/>
        <v>#DIV/0!</v>
      </c>
    </row>
    <row r="10" spans="1:14" ht="26" x14ac:dyDescent="0.3">
      <c r="A10" s="22" t="s">
        <v>16</v>
      </c>
      <c r="B10" s="23" t="s">
        <v>17</v>
      </c>
      <c r="C10" s="24" t="e">
        <f>B6/(B1-B7)</f>
        <v>#DIV/0!</v>
      </c>
      <c r="D10" s="25" t="str">
        <f>C8</f>
        <v>personas</v>
      </c>
      <c r="G10" s="26" t="e">
        <f>C10</f>
        <v>#DIV/0!</v>
      </c>
      <c r="H10" s="62" t="e">
        <f t="shared" si="0"/>
        <v>#DIV/0!</v>
      </c>
      <c r="I10" s="62"/>
      <c r="J10" s="62" t="e">
        <f t="shared" si="1"/>
        <v>#DIV/0!</v>
      </c>
      <c r="K10" s="62"/>
      <c r="L10" s="62"/>
      <c r="M10" s="62"/>
      <c r="N10" s="20" t="e">
        <f t="shared" si="2"/>
        <v>#DIV/0!</v>
      </c>
    </row>
    <row r="11" spans="1:14" ht="26" x14ac:dyDescent="0.3">
      <c r="C11" s="25"/>
      <c r="D11" s="25"/>
      <c r="G11" s="18">
        <v>40</v>
      </c>
      <c r="H11" s="62">
        <f t="shared" si="0"/>
        <v>0</v>
      </c>
      <c r="I11" s="62"/>
      <c r="J11" s="62">
        <f t="shared" si="1"/>
        <v>0</v>
      </c>
      <c r="K11" s="62"/>
      <c r="L11" s="62"/>
      <c r="M11" s="62"/>
      <c r="N11" s="20" t="e">
        <f t="shared" si="2"/>
        <v>#DIV/0!</v>
      </c>
    </row>
    <row r="12" spans="1:14" ht="26" x14ac:dyDescent="0.3">
      <c r="A12" s="27" t="s">
        <v>18</v>
      </c>
      <c r="B12" s="23" t="s">
        <v>19</v>
      </c>
      <c r="C12" s="28" t="e">
        <f>B6/(1-(B7/B1))</f>
        <v>#DIV/0!</v>
      </c>
      <c r="D12" s="29" t="s">
        <v>20</v>
      </c>
      <c r="G12" s="18">
        <v>200</v>
      </c>
      <c r="H12" s="62">
        <f t="shared" si="0"/>
        <v>0</v>
      </c>
      <c r="I12" s="62"/>
      <c r="J12" s="62">
        <f t="shared" si="1"/>
        <v>0</v>
      </c>
      <c r="K12" s="62"/>
      <c r="L12" s="62"/>
      <c r="M12" s="62"/>
      <c r="N12" s="20" t="e">
        <f t="shared" si="2"/>
        <v>#DIV/0!</v>
      </c>
    </row>
    <row r="13" spans="1:14" ht="24" x14ac:dyDescent="0.2">
      <c r="C13" s="28" t="e">
        <f>C10*B1</f>
        <v>#DIV/0!</v>
      </c>
      <c r="D13" s="29" t="s">
        <v>20</v>
      </c>
    </row>
    <row r="14" spans="1:14" x14ac:dyDescent="0.2">
      <c r="C14" s="25"/>
      <c r="D14" s="25"/>
    </row>
    <row r="15" spans="1:14" ht="24" x14ac:dyDescent="0.2">
      <c r="A15" s="30" t="s">
        <v>21</v>
      </c>
      <c r="B15" s="23" t="s">
        <v>22</v>
      </c>
      <c r="C15" s="31" t="e">
        <f>B6/(B8*(B1-B7))</f>
        <v>#DIV/0!</v>
      </c>
      <c r="D15" s="25" t="s">
        <v>23</v>
      </c>
    </row>
    <row r="16" spans="1:14" ht="24" x14ac:dyDescent="0.2">
      <c r="C16" s="31" t="e">
        <f>C10/B8</f>
        <v>#DIV/0!</v>
      </c>
      <c r="D16" s="25" t="s">
        <v>23</v>
      </c>
    </row>
    <row r="19" spans="1:6" x14ac:dyDescent="0.2">
      <c r="A19" s="17"/>
    </row>
    <row r="22" spans="1:6" x14ac:dyDescent="0.2">
      <c r="B22" s="5" t="s">
        <v>24</v>
      </c>
      <c r="C22" s="5" t="s">
        <v>25</v>
      </c>
    </row>
    <row r="23" spans="1:6" ht="24" x14ac:dyDescent="0.3">
      <c r="A23" s="5" t="s">
        <v>26</v>
      </c>
      <c r="B23" s="32"/>
      <c r="C23" s="33" t="str">
        <f>IF(B23="","",(B23-$C$10)*($B$1-$B$7))</f>
        <v/>
      </c>
    </row>
    <row r="25" spans="1:6" ht="17" thickBot="1" x14ac:dyDescent="0.25"/>
    <row r="26" spans="1:6" ht="34" customHeight="1" thickBot="1" x14ac:dyDescent="0.25">
      <c r="A26" s="34" t="s">
        <v>27</v>
      </c>
      <c r="B26" s="35"/>
      <c r="C26" s="36" t="e">
        <f>IF(D26&gt;0,"BENEFICIO",IF(D26&lt;0,"PÉRDIDA","NI BENEFICIO, NI PÉRDIDA"))</f>
        <v>#VALUE!</v>
      </c>
      <c r="D26" s="37" t="e">
        <f>B28-B30</f>
        <v>#VALUE!</v>
      </c>
    </row>
    <row r="27" spans="1:6" ht="21" x14ac:dyDescent="0.2">
      <c r="A27" s="38" t="str">
        <f>IF(D27="","",B30/(D28-D27))</f>
        <v/>
      </c>
      <c r="B27" s="39" t="s">
        <v>28</v>
      </c>
      <c r="D27" s="40"/>
      <c r="E27" s="61" t="s">
        <v>29</v>
      </c>
      <c r="F27" s="61"/>
    </row>
    <row r="28" spans="1:6" ht="24" customHeight="1" thickBot="1" x14ac:dyDescent="0.25">
      <c r="A28" s="41" t="str">
        <f>D12</f>
        <v>$</v>
      </c>
      <c r="B28" s="42" t="str">
        <f>IF(D27="","",A27*D28)</f>
        <v/>
      </c>
      <c r="D28" s="43" t="str">
        <f>IF(D27="","",1-(B7/B1))</f>
        <v/>
      </c>
      <c r="E28" s="61" t="s">
        <v>30</v>
      </c>
      <c r="F28" s="61"/>
    </row>
    <row r="29" spans="1:6" ht="24" x14ac:dyDescent="0.2">
      <c r="A29" s="44" t="str">
        <f>IF(D27="","",A27/B1)</f>
        <v/>
      </c>
      <c r="B29" s="39" t="s">
        <v>31</v>
      </c>
    </row>
    <row r="30" spans="1:6" ht="23" customHeight="1" thickBot="1" x14ac:dyDescent="0.25">
      <c r="A30" s="45" t="str">
        <f>C8</f>
        <v>personas</v>
      </c>
      <c r="B30" s="46" t="str">
        <f>IF(D27="","",B6)</f>
        <v/>
      </c>
    </row>
    <row r="31" spans="1:6" ht="24" x14ac:dyDescent="0.2">
      <c r="A31" s="47" t="str">
        <f>IF(D27="","",A29/B8)</f>
        <v/>
      </c>
    </row>
    <row r="32" spans="1:6" ht="17" thickBot="1" x14ac:dyDescent="0.25">
      <c r="A32" s="48" t="s">
        <v>23</v>
      </c>
    </row>
  </sheetData>
  <sheetProtection algorithmName="SHA-512" hashValue="+fSTqc4/cVUWTKNwsIcyZnXVcqEoBo0q+jPZsn+MPbkYgDDhfUSIJQSy4AL7mqWQjvlJiw+P6gxQZLvm37QPnQ==" saltValue="yQNkCOTmqTId/gewB85E/w==" spinCount="100000" sheet="1" objects="1" scenarios="1"/>
  <mergeCells count="18">
    <mergeCell ref="H4:I4"/>
    <mergeCell ref="J4:M4"/>
    <mergeCell ref="H6:I6"/>
    <mergeCell ref="J6:M6"/>
    <mergeCell ref="H7:I7"/>
    <mergeCell ref="J7:M7"/>
    <mergeCell ref="E28:F28"/>
    <mergeCell ref="H8:I8"/>
    <mergeCell ref="J8:M8"/>
    <mergeCell ref="H9:I9"/>
    <mergeCell ref="J9:M9"/>
    <mergeCell ref="H10:I10"/>
    <mergeCell ref="J10:M10"/>
    <mergeCell ref="H11:I11"/>
    <mergeCell ref="J11:M11"/>
    <mergeCell ref="H12:I12"/>
    <mergeCell ref="J12:M12"/>
    <mergeCell ref="E27:F27"/>
  </mergeCells>
  <conditionalFormatting sqref="C26">
    <cfRule type="containsText" dxfId="10" priority="1" operator="containsText" text="NI BENEFICIO, NI PÉRDIDA">
      <formula>NOT(ISERROR(SEARCH("NI BENEFICIO, NI PÉRDIDA",C26)))</formula>
    </cfRule>
    <cfRule type="containsText" dxfId="9" priority="2" operator="containsText" text="PÉRDIDA">
      <formula>NOT(ISERROR(SEARCH("PÉRDIDA",C26)))</formula>
    </cfRule>
    <cfRule type="containsText" dxfId="8" priority="3" operator="containsText" text="BENEFICIO">
      <formula>NOT(ISERROR(SEARCH("BENEFICIO",C26)))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4E094-8481-A449-A409-02BC5E671596}">
  <dimension ref="A1:M21"/>
  <sheetViews>
    <sheetView showGridLines="0" zoomScale="167" zoomScaleNormal="167" workbookViewId="0">
      <selection activeCell="E13" sqref="E13"/>
    </sheetView>
  </sheetViews>
  <sheetFormatPr baseColWidth="10" defaultRowHeight="16" x14ac:dyDescent="0.2"/>
  <cols>
    <col min="1" max="1" width="16.33203125" customWidth="1"/>
    <col min="2" max="2" width="14.33203125" customWidth="1"/>
    <col min="3" max="3" width="15.1640625" bestFit="1" customWidth="1"/>
    <col min="5" max="5" width="14" bestFit="1" customWidth="1"/>
    <col min="7" max="8" width="16" bestFit="1" customWidth="1"/>
    <col min="9" max="9" width="17" customWidth="1"/>
    <col min="10" max="10" width="17.6640625" customWidth="1"/>
    <col min="11" max="11" width="25.6640625" customWidth="1"/>
    <col min="12" max="12" width="28" customWidth="1"/>
  </cols>
  <sheetData>
    <row r="1" spans="1:13" ht="34" x14ac:dyDescent="0.2">
      <c r="A1" s="97"/>
      <c r="B1" s="98" t="s">
        <v>32</v>
      </c>
      <c r="C1" s="99" t="s">
        <v>33</v>
      </c>
      <c r="D1" s="99" t="s">
        <v>34</v>
      </c>
      <c r="E1" s="99" t="s">
        <v>35</v>
      </c>
      <c r="F1" s="99" t="s">
        <v>36</v>
      </c>
      <c r="G1" s="99" t="s">
        <v>37</v>
      </c>
      <c r="H1" s="99" t="s">
        <v>38</v>
      </c>
      <c r="I1" s="99" t="s">
        <v>38</v>
      </c>
      <c r="J1" s="99" t="s">
        <v>39</v>
      </c>
      <c r="K1" s="100" t="s">
        <v>40</v>
      </c>
    </row>
    <row r="2" spans="1:13" x14ac:dyDescent="0.2">
      <c r="A2" s="77" t="s">
        <v>41</v>
      </c>
      <c r="B2" s="68"/>
      <c r="C2" s="68"/>
      <c r="D2" s="69">
        <f>B2-C2</f>
        <v>0</v>
      </c>
      <c r="E2" s="70"/>
      <c r="F2" s="71" t="str">
        <f>IF(B2="","",D2/B2)</f>
        <v/>
      </c>
      <c r="G2" s="72" t="str">
        <f>IF(OR(E2="",F2=""),"",E2*F2)</f>
        <v/>
      </c>
      <c r="H2" s="73" t="str">
        <f>IF(OR(C7="",G5=0),"",C7/G5)</f>
        <v/>
      </c>
      <c r="I2" s="74" t="str">
        <f>IF(OR($H$2="",E2=""),"",$H$2*E2)</f>
        <v/>
      </c>
      <c r="J2" s="75" t="str">
        <f>IF(OR(I2="",B2=""),"",I2/B2)</f>
        <v/>
      </c>
      <c r="K2" s="78" t="str">
        <f>IF(OR(I2="",$C$8=""),"",I2/$C$8)</f>
        <v/>
      </c>
      <c r="L2" s="51"/>
    </row>
    <row r="3" spans="1:13" x14ac:dyDescent="0.2">
      <c r="A3" s="77" t="s">
        <v>42</v>
      </c>
      <c r="B3" s="68"/>
      <c r="C3" s="68"/>
      <c r="D3" s="69">
        <f t="shared" ref="D3:D4" si="0">B3-C3</f>
        <v>0</v>
      </c>
      <c r="E3" s="70"/>
      <c r="F3" s="71" t="str">
        <f t="shared" ref="F3:F4" si="1">IF(B3="","",D3/B3)</f>
        <v/>
      </c>
      <c r="G3" s="72" t="str">
        <f t="shared" ref="G3:G4" si="2">IF(OR(E3="",F3=""),"",E3*F3)</f>
        <v/>
      </c>
      <c r="H3" s="76"/>
      <c r="I3" s="74" t="str">
        <f t="shared" ref="I3:I4" si="3">IF(OR($H$2="",E3=""),"",$H$2*E3)</f>
        <v/>
      </c>
      <c r="J3" s="75" t="str">
        <f t="shared" ref="J3:J4" si="4">IF(OR(I3="",B3=""),"",I3/B3)</f>
        <v/>
      </c>
      <c r="K3" s="78" t="str">
        <f t="shared" ref="K3:K4" si="5">IF(OR(I3="",$C$8=""),"",I3/$C$8)</f>
        <v/>
      </c>
      <c r="L3" s="51"/>
    </row>
    <row r="4" spans="1:13" x14ac:dyDescent="0.2">
      <c r="A4" s="77" t="s">
        <v>43</v>
      </c>
      <c r="B4" s="68"/>
      <c r="C4" s="68"/>
      <c r="D4" s="69">
        <f t="shared" si="0"/>
        <v>0</v>
      </c>
      <c r="E4" s="70"/>
      <c r="F4" s="71" t="str">
        <f t="shared" si="1"/>
        <v/>
      </c>
      <c r="G4" s="72" t="str">
        <f t="shared" si="2"/>
        <v/>
      </c>
      <c r="H4" s="76"/>
      <c r="I4" s="74" t="str">
        <f t="shared" si="3"/>
        <v/>
      </c>
      <c r="J4" s="75" t="str">
        <f t="shared" si="4"/>
        <v/>
      </c>
      <c r="K4" s="78" t="str">
        <f t="shared" si="5"/>
        <v/>
      </c>
      <c r="L4" s="51"/>
    </row>
    <row r="5" spans="1:13" ht="17" thickBot="1" x14ac:dyDescent="0.25">
      <c r="A5" s="79" t="s">
        <v>44</v>
      </c>
      <c r="B5" s="80"/>
      <c r="C5" s="80"/>
      <c r="D5" s="80"/>
      <c r="E5" s="80"/>
      <c r="F5" s="80"/>
      <c r="G5" s="108">
        <f>SUM(G2:G4)</f>
        <v>0</v>
      </c>
      <c r="H5" s="109"/>
      <c r="I5" s="81">
        <f>SUM(I2:I4)</f>
        <v>0</v>
      </c>
      <c r="J5" s="110">
        <f>SUM(J2:J4)</f>
        <v>0</v>
      </c>
      <c r="K5" s="111">
        <f>SUM(K2:K4)</f>
        <v>0</v>
      </c>
      <c r="L5" s="51"/>
    </row>
    <row r="6" spans="1:13" ht="17" thickBot="1" x14ac:dyDescent="0.25">
      <c r="J6" s="52"/>
    </row>
    <row r="7" spans="1:13" x14ac:dyDescent="0.2">
      <c r="A7" s="104" t="s">
        <v>31</v>
      </c>
      <c r="B7" s="105"/>
      <c r="C7" s="82"/>
      <c r="D7" s="83" t="s">
        <v>45</v>
      </c>
    </row>
    <row r="8" spans="1:13" ht="17" thickBot="1" x14ac:dyDescent="0.25">
      <c r="A8" s="106" t="s">
        <v>48</v>
      </c>
      <c r="B8" s="107"/>
      <c r="C8" s="84"/>
      <c r="D8" s="85"/>
      <c r="G8" s="56"/>
      <c r="H8" s="55"/>
      <c r="I8" s="66"/>
      <c r="J8" s="67"/>
      <c r="K8" s="67"/>
      <c r="L8" s="67"/>
      <c r="M8" s="67"/>
    </row>
    <row r="9" spans="1:13" ht="17" thickBot="1" x14ac:dyDescent="0.25">
      <c r="C9" s="54"/>
      <c r="D9" s="55"/>
      <c r="G9" s="56"/>
      <c r="H9" s="55"/>
      <c r="I9" s="66"/>
      <c r="J9" s="67"/>
      <c r="K9" s="67"/>
      <c r="L9" s="67"/>
      <c r="M9" s="67"/>
    </row>
    <row r="10" spans="1:13" x14ac:dyDescent="0.2">
      <c r="G10" s="56"/>
      <c r="H10" s="55"/>
      <c r="I10" s="66"/>
      <c r="J10" s="101" t="s">
        <v>46</v>
      </c>
      <c r="K10" s="102" t="s">
        <v>47</v>
      </c>
      <c r="L10" s="103" t="s">
        <v>25</v>
      </c>
      <c r="M10" s="67"/>
    </row>
    <row r="11" spans="1:13" x14ac:dyDescent="0.2">
      <c r="G11" s="55"/>
      <c r="H11" s="55"/>
      <c r="I11" s="67"/>
      <c r="J11" s="88"/>
      <c r="K11" s="86" t="str">
        <f>IF(J11="","",J11*C8)</f>
        <v/>
      </c>
      <c r="L11" s="89" t="str">
        <f>IF(J11="","",(K11-H2)*$G$5)</f>
        <v/>
      </c>
      <c r="M11" s="67"/>
    </row>
    <row r="12" spans="1:13" x14ac:dyDescent="0.2">
      <c r="A12" s="55"/>
      <c r="B12" s="55"/>
      <c r="C12" s="55"/>
      <c r="D12" s="55"/>
      <c r="E12" s="55"/>
      <c r="F12" s="55"/>
      <c r="I12" s="67"/>
      <c r="J12" s="88"/>
      <c r="K12" s="87"/>
      <c r="L12" s="90"/>
      <c r="M12" s="67"/>
    </row>
    <row r="13" spans="1:13" ht="17" thickBot="1" x14ac:dyDescent="0.25">
      <c r="A13" s="55"/>
      <c r="B13" s="57"/>
      <c r="C13" s="55"/>
      <c r="D13" s="55"/>
      <c r="E13" s="55"/>
      <c r="F13" s="55"/>
      <c r="I13" s="67"/>
      <c r="J13" s="91"/>
      <c r="K13" s="92"/>
      <c r="L13" s="93"/>
      <c r="M13" s="67"/>
    </row>
    <row r="14" spans="1:13" ht="17" thickBot="1" x14ac:dyDescent="0.25">
      <c r="A14" s="55"/>
      <c r="B14" s="57"/>
      <c r="C14" s="55"/>
      <c r="D14" s="55"/>
      <c r="E14" s="55"/>
      <c r="F14" s="55"/>
      <c r="I14" s="67"/>
      <c r="J14" s="67"/>
      <c r="K14" s="67"/>
      <c r="L14" s="67"/>
      <c r="M14" s="67"/>
    </row>
    <row r="15" spans="1:13" x14ac:dyDescent="0.2">
      <c r="A15" s="55"/>
      <c r="B15" s="57"/>
      <c r="C15" s="55"/>
      <c r="D15" s="55"/>
      <c r="E15" s="55"/>
      <c r="F15" s="55"/>
      <c r="I15" s="67"/>
      <c r="J15" s="67"/>
      <c r="K15" s="101" t="s">
        <v>47</v>
      </c>
      <c r="L15" s="103" t="s">
        <v>25</v>
      </c>
      <c r="M15" s="67"/>
    </row>
    <row r="16" spans="1:13" x14ac:dyDescent="0.2">
      <c r="A16" s="55"/>
      <c r="B16" s="57"/>
      <c r="C16" s="58"/>
      <c r="D16" s="55"/>
      <c r="E16" s="59"/>
      <c r="F16" s="55"/>
      <c r="I16" s="67"/>
      <c r="J16" s="67"/>
      <c r="K16" s="94"/>
      <c r="L16" s="89" t="str">
        <f>IF(K16="","",(K16-H2)*$G$5)</f>
        <v/>
      </c>
      <c r="M16" s="67"/>
    </row>
    <row r="17" spans="1:13" x14ac:dyDescent="0.2">
      <c r="A17" s="55"/>
      <c r="B17" s="59"/>
      <c r="C17" s="55"/>
      <c r="D17" s="55"/>
      <c r="E17" s="55"/>
      <c r="F17" s="55"/>
      <c r="I17" s="67"/>
      <c r="J17" s="67"/>
      <c r="K17" s="95"/>
      <c r="L17" s="90"/>
      <c r="M17" s="67"/>
    </row>
    <row r="18" spans="1:13" ht="17" thickBot="1" x14ac:dyDescent="0.25">
      <c r="A18" s="55"/>
      <c r="B18" s="55"/>
      <c r="C18" s="55"/>
      <c r="D18" s="55"/>
      <c r="E18" s="60"/>
      <c r="F18" s="55"/>
      <c r="I18" s="67"/>
      <c r="J18" s="67"/>
      <c r="K18" s="96"/>
      <c r="L18" s="93"/>
      <c r="M18" s="67"/>
    </row>
    <row r="19" spans="1:13" x14ac:dyDescent="0.2">
      <c r="I19" s="67"/>
      <c r="J19" s="67"/>
      <c r="K19" s="67"/>
      <c r="L19" s="67"/>
      <c r="M19" s="67"/>
    </row>
    <row r="20" spans="1:13" x14ac:dyDescent="0.2">
      <c r="I20" s="67"/>
      <c r="J20" s="67"/>
      <c r="K20" s="67"/>
      <c r="L20" s="67"/>
      <c r="M20" s="67"/>
    </row>
    <row r="21" spans="1:13" x14ac:dyDescent="0.2">
      <c r="A21" s="53"/>
      <c r="B21" s="50"/>
      <c r="C21" s="50"/>
      <c r="D21" s="49"/>
      <c r="E21" s="50"/>
    </row>
  </sheetData>
  <sheetProtection algorithmName="SHA-512" hashValue="Cqwx7cOzcgB1gRoEBB11BFwG8LHMQXmFaoFYASMPm1ACUYP8aZeBFfryjWE98NyeknyEaIt2wmwd8MLJHZxKFQ==" saltValue="jCX6zu5EfAQvOhRPi6/2dA==" spinCount="100000" sheet="1" objects="1" scenarios="1"/>
  <mergeCells count="9">
    <mergeCell ref="K16:K18"/>
    <mergeCell ref="L16:L18"/>
    <mergeCell ref="H2:H4"/>
    <mergeCell ref="A7:B7"/>
    <mergeCell ref="A8:B8"/>
    <mergeCell ref="J11:J13"/>
    <mergeCell ref="K11:K13"/>
    <mergeCell ref="L11:L13"/>
    <mergeCell ref="D7:D8"/>
  </mergeCells>
  <conditionalFormatting sqref="L11:L13">
    <cfRule type="cellIs" dxfId="5" priority="8" operator="lessThan">
      <formula>0</formula>
    </cfRule>
    <cfRule type="cellIs" dxfId="6" priority="7" operator="equal">
      <formula>0</formula>
    </cfRule>
    <cfRule type="cellIs" dxfId="7" priority="6" operator="greaterThan">
      <formula>0</formula>
    </cfRule>
    <cfRule type="containsBlanks" dxfId="4" priority="5">
      <formula>LEN(TRIM(L11))=0</formula>
    </cfRule>
  </conditionalFormatting>
  <conditionalFormatting sqref="L16:L18">
    <cfRule type="containsBlanks" dxfId="0" priority="1">
      <formula>LEN(TRIM(L16))=0</formula>
    </cfRule>
    <cfRule type="cellIs" dxfId="1" priority="2" operator="greaterThan">
      <formula>0</formula>
    </cfRule>
    <cfRule type="cellIs" dxfId="2" priority="3" operator="equal">
      <formula>0</formula>
    </cfRule>
    <cfRule type="cellIs" dxfId="3" priority="4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SALA DE CAPACITACIÓN</vt:lpstr>
      <vt:lpstr>FABR DE RAQUETAS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2020-05-10T16:59:24Z</dcterms:created>
  <dcterms:modified xsi:type="dcterms:W3CDTF">2022-02-20T15:23:45Z</dcterms:modified>
</cp:coreProperties>
</file>